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xr:revisionPtr revIDLastSave="0" documentId="13_ncr:1_{B1C5F889-C502-4FB5-B653-31ABF94F9AC5}" xr6:coauthVersionLast="47" xr6:coauthVersionMax="47" xr10:uidLastSave="{00000000-0000-0000-0000-000000000000}"/>
  <workbookProtection workbookAlgorithmName="SHA-512" workbookHashValue="tUxWpyQcFHMQ0mC1mVy8fWjozSLkOWURWcyh0ybVFwI/NKn3y5CIBYKq1Ok4Hg7jc5Veph6bwWrHPpHtAZ/BMQ==" workbookSaltValue="YLkMohBg4HGSiPzxeuwoUQ==" workbookSpinCount="100000" lockStructure="1"/>
  <bookViews>
    <workbookView xWindow="-120" yWindow="-120" windowWidth="29040" windowHeight="15840" activeTab="1" xr2:uid="{A50DFD7F-E45D-4818-A2A6-76BC2B264951}"/>
  </bookViews>
  <sheets>
    <sheet name="Procedure" sheetId="3" r:id="rId1"/>
    <sheet name="Kontrol af neddeler" sheetId="2" r:id="rId2"/>
    <sheet name="Resultatberegner" sheetId="5" state="hidden" r:id="rId3"/>
  </sheets>
  <definedNames>
    <definedName name="Forklaring">Resultatberegner!$L$13</definedName>
    <definedName name="Tolerance">Resultatberegner!$N$3</definedName>
    <definedName name="Tolerance_deler_lige">Resultatberegner!$P$3</definedName>
    <definedName name="Tolerance_selektion">Resultatberegner!$N$3</definedName>
    <definedName name="_xlnm.Print_Area" localSheetId="1">'Kontrol af neddeler'!$A$1:$S$39</definedName>
    <definedName name="Vurdering">Resultatberegner!$J$3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0" i="2" l="1"/>
  <c r="Q28" i="2"/>
  <c r="F11" i="5" s="1"/>
  <c r="Q26" i="2"/>
  <c r="F10" i="5" s="1"/>
  <c r="Q24" i="2"/>
  <c r="F9" i="5" s="1"/>
  <c r="Q22" i="2"/>
  <c r="F8" i="5" s="1"/>
  <c r="Q20" i="2"/>
  <c r="F7" i="5" s="1"/>
  <c r="Q18" i="2"/>
  <c r="F6" i="5" s="1"/>
  <c r="Q16" i="2"/>
  <c r="F5" i="5" s="1"/>
  <c r="Q14" i="2"/>
  <c r="F4" i="5" s="1"/>
  <c r="Q12" i="2"/>
  <c r="F3" i="5" s="1"/>
  <c r="Q10" i="2"/>
  <c r="O10" i="2"/>
  <c r="F12" i="5"/>
  <c r="O16" i="2"/>
  <c r="B5" i="5" s="1"/>
  <c r="O12" i="2"/>
  <c r="B3" i="5" s="1"/>
  <c r="H3" i="5" l="1"/>
  <c r="G3" i="5"/>
  <c r="G4" i="5" s="1"/>
  <c r="G5" i="5" s="1"/>
  <c r="G6" i="5" s="1"/>
  <c r="G7" i="5" s="1"/>
  <c r="G8" i="5" s="1"/>
  <c r="G9" i="5" s="1"/>
  <c r="G10" i="5" s="1"/>
  <c r="G11" i="5" s="1"/>
  <c r="G12" i="5" s="1"/>
  <c r="L9" i="5" s="1"/>
  <c r="C3" i="5"/>
  <c r="O18" i="2"/>
  <c r="B6" i="5" s="1"/>
  <c r="O30" i="2" l="1"/>
  <c r="B12" i="5" s="1"/>
  <c r="O28" i="2"/>
  <c r="B11" i="5" s="1"/>
  <c r="O26" i="2"/>
  <c r="B10" i="5" s="1"/>
  <c r="O24" i="2"/>
  <c r="B9" i="5" s="1"/>
  <c r="O22" i="2"/>
  <c r="B8" i="5" s="1"/>
  <c r="O20" i="2"/>
  <c r="B7" i="5" s="1"/>
  <c r="O14" i="2"/>
  <c r="B4" i="5" s="1"/>
  <c r="D3" i="5" l="1"/>
  <c r="C4" i="5"/>
  <c r="C5" i="5" s="1"/>
  <c r="C6" i="5" s="1"/>
  <c r="C7" i="5" s="1"/>
  <c r="C8" i="5" s="1"/>
  <c r="C9" i="5" s="1"/>
  <c r="C10" i="5" s="1"/>
  <c r="C11" i="5" s="1"/>
  <c r="C12" i="5" s="1"/>
  <c r="L8" i="5" s="1"/>
  <c r="J3" i="5" l="1"/>
  <c r="C20" i="2" s="1"/>
  <c r="L13" i="5" l="1"/>
  <c r="B25" i="2" s="1"/>
</calcChain>
</file>

<file path=xl/sharedStrings.xml><?xml version="1.0" encoding="utf-8"?>
<sst xmlns="http://schemas.openxmlformats.org/spreadsheetml/2006/main" count="77" uniqueCount="67">
  <si>
    <t>Småfrøet art</t>
  </si>
  <si>
    <t>Storfrøet art</t>
  </si>
  <si>
    <t>Kontrol af neddeler</t>
  </si>
  <si>
    <t>1. gent.</t>
  </si>
  <si>
    <t>2. gent.</t>
  </si>
  <si>
    <t>3. gent.</t>
  </si>
  <si>
    <t>4. gent.</t>
  </si>
  <si>
    <t>5. gent.</t>
  </si>
  <si>
    <t>6. gent.</t>
  </si>
  <si>
    <t>7. gent.</t>
  </si>
  <si>
    <t>8. gent.</t>
  </si>
  <si>
    <t>9. gent.</t>
  </si>
  <si>
    <t>10. gent.</t>
  </si>
  <si>
    <t>Fraktionernes vægt [g]</t>
  </si>
  <si>
    <t>skal være ca. 20 %</t>
  </si>
  <si>
    <t>skal være ca. 80 %</t>
  </si>
  <si>
    <t>Neddelers ID</t>
  </si>
  <si>
    <t>Dato</t>
  </si>
  <si>
    <t>Virksomhed / Afdeling</t>
  </si>
  <si>
    <t>Vurdering</t>
  </si>
  <si>
    <t>Afvigelse fra forventet</t>
  </si>
  <si>
    <t>Forklaring</t>
  </si>
  <si>
    <t>Navn / Initialer</t>
  </si>
  <si>
    <t>Procedure for test af neddeler</t>
  </si>
  <si>
    <t>1.</t>
  </si>
  <si>
    <t>Eksempel:</t>
  </si>
  <si>
    <t>80 % af en storfrøet art (hvede)</t>
  </si>
  <si>
    <t>20 % af en småfrøet art (raps)</t>
  </si>
  <si>
    <t>Tusindkornsvægten skal være kendt på begge fraktioner. Størrelsen på standardprøven skal være i overensstemmelse med størrelsen for antalsanalysen for den storfrøede art, som beskrevet i tabellerne i ISTA kap. 2.</t>
  </si>
  <si>
    <t>Prøvestørrelse hvis den storfrøede art er hvede: 1000 g</t>
  </si>
  <si>
    <t>Forbered standardprøven mindst én dag før den skal bruges, for at tillade at prøven akklimatiseres til de eksisterende forhold.</t>
  </si>
  <si>
    <t>2.</t>
  </si>
  <si>
    <t>Neddel standardprøven til 1/8.</t>
  </si>
  <si>
    <t>3.</t>
  </si>
  <si>
    <t>Angiv de enkelte fraktioners vægt i dette skema samt fraktionernes tusindkornsvægt</t>
  </si>
  <si>
    <t>4.</t>
  </si>
  <si>
    <t>5.</t>
  </si>
  <si>
    <t>6.</t>
  </si>
  <si>
    <t>7.</t>
  </si>
  <si>
    <t>Se om neddeleren overholder kravene.</t>
  </si>
  <si>
    <t>Gentag proceduren yderligere 9 gange (trin 3-5).</t>
  </si>
  <si>
    <t xml:space="preserve">      10 gentagelser</t>
  </si>
  <si>
    <t>Gentagelse</t>
  </si>
  <si>
    <t>Muligheder</t>
  </si>
  <si>
    <t>Godkendt</t>
  </si>
  <si>
    <t>Udfyld alle felter</t>
  </si>
  <si>
    <t>Ej godkendt</t>
  </si>
  <si>
    <t>Bland hele prøven igen, for igen at få standardprøven.</t>
  </si>
  <si>
    <t>Samlet vægt i prøve [g]</t>
  </si>
  <si>
    <t>Godkendt af:</t>
  </si>
  <si>
    <t>Gyldighedsdato:</t>
  </si>
  <si>
    <t>ISTA 10.2.4</t>
  </si>
  <si>
    <t>Kontrolleret dokument:</t>
  </si>
  <si>
    <t>Forbered en standardprøve ved at blande to fraktioner af forskellige slags frø på vægtbasis, og hæld prøven to gange gennem neddeleren.</t>
  </si>
  <si>
    <t>Overholdt</t>
  </si>
  <si>
    <t>Hjælper</t>
  </si>
  <si>
    <t>Deler lige</t>
  </si>
  <si>
    <t>Samlet vurdering</t>
  </si>
  <si>
    <t>Selektion</t>
  </si>
  <si>
    <t>Forklaringer</t>
  </si>
  <si>
    <t>Fuld forklaring</t>
  </si>
  <si>
    <t>Foretag ny afprøvning. Hvis denne afprøvning heller ikke godkendes bør neddeleren efterses.</t>
  </si>
  <si>
    <t>Tolerance selektion</t>
  </si>
  <si>
    <t>Tolerance deler lige</t>
  </si>
  <si>
    <r>
      <t xml:space="preserve">Tip: Brug </t>
    </r>
    <r>
      <rPr>
        <b/>
        <sz val="11"/>
        <color theme="1"/>
        <rFont val="Calibri"/>
        <family val="2"/>
        <scheme val="minor"/>
      </rPr>
      <t>Tab</t>
    </r>
    <r>
      <rPr>
        <sz val="11"/>
        <color theme="1"/>
        <rFont val="Calibri"/>
        <family val="2"/>
        <scheme val="minor"/>
      </rPr>
      <t xml:space="preserve"> til at skifte til næste redigérbare celle.</t>
    </r>
  </si>
  <si>
    <t>Tag den ene neddelte prøve og separer de to arter med en si. Vej de to fraktioner og angiv vægten af hver fraktion på skemaet i næste fane.</t>
  </si>
  <si>
    <t>Sigyn Valgrind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</si>
</sst>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dd\/mm/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24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6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3"/>
      <color theme="2" tint="-0.74999237037263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ck">
        <color theme="0" tint="-0.499984740745262"/>
      </bottom>
      <diagonal/>
    </border>
    <border>
      <left style="thin">
        <color indexed="64"/>
      </left>
      <right style="thick">
        <color theme="0" tint="-0.499984740745262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/>
      <diagonal/>
    </border>
    <border>
      <left/>
      <right/>
      <top style="thick">
        <color theme="0" tint="-0.499984740745262"/>
      </top>
      <bottom/>
      <diagonal/>
    </border>
    <border>
      <left/>
      <right style="thin">
        <color theme="0" tint="-0.499984740745262"/>
      </right>
      <top style="thick">
        <color theme="0" tint="-0.499984740745262"/>
      </top>
      <bottom/>
      <diagonal/>
    </border>
    <border>
      <left style="thick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7" tint="-0.249977111117893"/>
      </left>
      <right/>
      <top style="thin">
        <color theme="7" tint="-0.249977111117893"/>
      </top>
      <bottom style="thin">
        <color theme="7" tint="-0.249977111117893"/>
      </bottom>
      <diagonal/>
    </border>
    <border>
      <left/>
      <right/>
      <top style="thin">
        <color theme="7" tint="-0.249977111117893"/>
      </top>
      <bottom style="thin">
        <color theme="7" tint="-0.249977111117893"/>
      </bottom>
      <diagonal/>
    </border>
    <border>
      <left/>
      <right style="thin">
        <color theme="7" tint="-0.249977111117893"/>
      </right>
      <top style="thin">
        <color theme="7" tint="-0.249977111117893"/>
      </top>
      <bottom style="thin">
        <color theme="7" tint="-0.249977111117893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0" borderId="0" xfId="0" applyBorder="1"/>
    <xf numFmtId="0" fontId="0" fillId="0" borderId="0" xfId="0" applyFont="1" applyBorder="1" applyAlignment="1">
      <alignment vertical="top" wrapText="1"/>
    </xf>
    <xf numFmtId="0" fontId="0" fillId="0" borderId="10" xfId="0" applyFont="1" applyBorder="1" applyAlignment="1">
      <alignment vertical="top" wrapText="1"/>
    </xf>
    <xf numFmtId="0" fontId="0" fillId="0" borderId="3" xfId="0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6" fillId="4" borderId="3" xfId="0" applyFont="1" applyFill="1" applyBorder="1"/>
    <xf numFmtId="0" fontId="6" fillId="4" borderId="12" xfId="0" applyFont="1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 applyAlignment="1"/>
    <xf numFmtId="0" fontId="0" fillId="4" borderId="9" xfId="0" applyFill="1" applyBorder="1" applyAlignment="1"/>
    <xf numFmtId="0" fontId="0" fillId="4" borderId="15" xfId="0" applyFill="1" applyBorder="1"/>
    <xf numFmtId="0" fontId="0" fillId="4" borderId="10" xfId="0" applyFill="1" applyBorder="1"/>
    <xf numFmtId="0" fontId="0" fillId="4" borderId="12" xfId="0" applyFill="1" applyBorder="1"/>
    <xf numFmtId="0" fontId="0" fillId="4" borderId="16" xfId="0" applyFill="1" applyBorder="1"/>
    <xf numFmtId="0" fontId="0" fillId="4" borderId="11" xfId="0" applyFill="1" applyBorder="1"/>
    <xf numFmtId="0" fontId="0" fillId="4" borderId="3" xfId="0" applyFill="1" applyBorder="1"/>
    <xf numFmtId="0" fontId="9" fillId="4" borderId="6" xfId="0" applyFont="1" applyFill="1" applyBorder="1"/>
    <xf numFmtId="0" fontId="9" fillId="4" borderId="7" xfId="0" applyFont="1" applyFill="1" applyBorder="1"/>
    <xf numFmtId="0" fontId="9" fillId="4" borderId="8" xfId="0" applyFont="1" applyFill="1" applyBorder="1"/>
    <xf numFmtId="0" fontId="9" fillId="4" borderId="9" xfId="0" applyFont="1" applyFill="1" applyBorder="1"/>
    <xf numFmtId="0" fontId="9" fillId="4" borderId="0" xfId="0" applyFont="1" applyFill="1" applyBorder="1"/>
    <xf numFmtId="0" fontId="9" fillId="4" borderId="10" xfId="0" applyFont="1" applyFill="1" applyBorder="1"/>
    <xf numFmtId="0" fontId="10" fillId="4" borderId="0" xfId="0" applyFont="1" applyFill="1" applyBorder="1"/>
    <xf numFmtId="0" fontId="3" fillId="4" borderId="0" xfId="0" applyFont="1" applyFill="1" applyBorder="1" applyAlignment="1">
      <alignment horizontal="center" vertical="top"/>
    </xf>
    <xf numFmtId="0" fontId="9" fillId="4" borderId="11" xfId="0" applyFont="1" applyFill="1" applyBorder="1"/>
    <xf numFmtId="0" fontId="9" fillId="4" borderId="3" xfId="0" applyFont="1" applyFill="1" applyBorder="1"/>
    <xf numFmtId="0" fontId="9" fillId="4" borderId="12" xfId="0" applyFont="1" applyFill="1" applyBorder="1"/>
    <xf numFmtId="0" fontId="10" fillId="4" borderId="0" xfId="0" applyFont="1" applyFill="1" applyBorder="1" applyAlignment="1">
      <alignment horizontal="center"/>
    </xf>
    <xf numFmtId="0" fontId="9" fillId="0" borderId="5" xfId="1" applyNumberFormat="1" applyFont="1" applyFill="1" applyBorder="1" applyAlignment="1" applyProtection="1">
      <alignment vertical="center" wrapText="1"/>
      <protection locked="0"/>
    </xf>
    <xf numFmtId="0" fontId="12" fillId="0" borderId="2" xfId="0" applyFont="1" applyBorder="1" applyAlignment="1"/>
    <xf numFmtId="0" fontId="12" fillId="0" borderId="4" xfId="0" applyFont="1" applyBorder="1" applyAlignment="1"/>
    <xf numFmtId="0" fontId="10" fillId="0" borderId="4" xfId="0" applyFont="1" applyBorder="1" applyAlignment="1"/>
    <xf numFmtId="0" fontId="12" fillId="0" borderId="2" xfId="0" applyFont="1" applyFill="1" applyBorder="1" applyAlignment="1"/>
    <xf numFmtId="0" fontId="10" fillId="0" borderId="4" xfId="0" applyFont="1" applyFill="1" applyBorder="1" applyAlignment="1"/>
    <xf numFmtId="0" fontId="10" fillId="0" borderId="1" xfId="0" applyFont="1" applyFill="1" applyBorder="1" applyAlignment="1"/>
    <xf numFmtId="0" fontId="10" fillId="0" borderId="0" xfId="0" applyFont="1" applyBorder="1" applyAlignment="1">
      <alignment horizontal="right"/>
    </xf>
    <xf numFmtId="0" fontId="9" fillId="0" borderId="0" xfId="0" applyFont="1" applyBorder="1" applyAlignment="1"/>
    <xf numFmtId="0" fontId="9" fillId="0" borderId="0" xfId="0" applyFont="1" applyFill="1" applyBorder="1"/>
    <xf numFmtId="0" fontId="0" fillId="0" borderId="0" xfId="0" applyAlignment="1">
      <alignment vertical="top"/>
    </xf>
    <xf numFmtId="0" fontId="13" fillId="0" borderId="0" xfId="0" applyFont="1"/>
    <xf numFmtId="0" fontId="13" fillId="0" borderId="0" xfId="0" applyFont="1" applyAlignment="1">
      <alignment vertical="top"/>
    </xf>
    <xf numFmtId="0" fontId="0" fillId="0" borderId="0" xfId="0" applyAlignment="1"/>
    <xf numFmtId="0" fontId="7" fillId="0" borderId="0" xfId="0" applyFont="1"/>
    <xf numFmtId="0" fontId="10" fillId="4" borderId="0" xfId="0" applyFont="1" applyFill="1" applyBorder="1" applyAlignment="1"/>
    <xf numFmtId="0" fontId="9" fillId="3" borderId="18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Border="1"/>
    <xf numFmtId="0" fontId="0" fillId="4" borderId="0" xfId="0" applyFill="1"/>
    <xf numFmtId="0" fontId="3" fillId="4" borderId="17" xfId="0" applyFont="1" applyFill="1" applyBorder="1" applyAlignment="1">
      <alignment horizontal="center" vertical="top"/>
    </xf>
    <xf numFmtId="0" fontId="9" fillId="4" borderId="0" xfId="1" applyNumberFormat="1" applyFont="1" applyFill="1" applyBorder="1" applyAlignment="1" applyProtection="1">
      <alignment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0" fillId="4" borderId="0" xfId="0" applyFont="1" applyFill="1" applyBorder="1" applyAlignment="1">
      <alignment horizontal="center" vertical="top" wrapText="1"/>
    </xf>
    <xf numFmtId="164" fontId="8" fillId="4" borderId="0" xfId="1" applyNumberFormat="1" applyFont="1" applyFill="1" applyBorder="1" applyAlignment="1" applyProtection="1">
      <alignment vertical="center" wrapText="1"/>
    </xf>
    <xf numFmtId="0" fontId="2" fillId="0" borderId="0" xfId="0" applyFont="1" applyBorder="1"/>
    <xf numFmtId="0" fontId="16" fillId="0" borderId="0" xfId="0" applyFont="1" applyBorder="1"/>
    <xf numFmtId="0" fontId="2" fillId="0" borderId="10" xfId="0" applyFont="1" applyBorder="1"/>
    <xf numFmtId="0" fontId="17" fillId="0" borderId="0" xfId="0" applyFont="1" applyBorder="1"/>
    <xf numFmtId="0" fontId="2" fillId="0" borderId="19" xfId="0" applyFont="1" applyBorder="1"/>
    <xf numFmtId="0" fontId="0" fillId="0" borderId="20" xfId="0" applyBorder="1"/>
    <xf numFmtId="0" fontId="0" fillId="0" borderId="21" xfId="0" applyBorder="1"/>
    <xf numFmtId="0" fontId="2" fillId="0" borderId="9" xfId="0" applyFont="1" applyBorder="1"/>
    <xf numFmtId="0" fontId="16" fillId="0" borderId="11" xfId="0" applyFont="1" applyBorder="1"/>
    <xf numFmtId="0" fontId="17" fillId="0" borderId="3" xfId="0" applyFont="1" applyBorder="1"/>
    <xf numFmtId="0" fontId="16" fillId="0" borderId="3" xfId="0" applyFont="1" applyBorder="1"/>
    <xf numFmtId="0" fontId="2" fillId="0" borderId="6" xfId="0" applyFont="1" applyBorder="1"/>
    <xf numFmtId="0" fontId="0" fillId="0" borderId="0" xfId="0" applyAlignment="1">
      <alignment horizontal="left" vertical="top"/>
    </xf>
    <xf numFmtId="0" fontId="0" fillId="0" borderId="20" xfId="0" applyBorder="1" applyAlignment="1">
      <alignment horizontal="center"/>
    </xf>
    <xf numFmtId="0" fontId="0" fillId="6" borderId="26" xfId="0" applyFill="1" applyBorder="1" applyAlignment="1">
      <alignment vertical="center"/>
    </xf>
    <xf numFmtId="0" fontId="0" fillId="6" borderId="27" xfId="0" applyFill="1" applyBorder="1"/>
    <xf numFmtId="0" fontId="0" fillId="6" borderId="28" xfId="0" applyFill="1" applyBorder="1"/>
    <xf numFmtId="0" fontId="14" fillId="0" borderId="0" xfId="0" applyFont="1" applyAlignment="1">
      <alignment vertical="top"/>
    </xf>
    <xf numFmtId="164" fontId="8" fillId="7" borderId="5" xfId="1" applyNumberFormat="1" applyFont="1" applyFill="1" applyBorder="1" applyAlignment="1" applyProtection="1">
      <alignment vertical="center" wrapText="1"/>
    </xf>
    <xf numFmtId="0" fontId="12" fillId="0" borderId="0" xfId="0" applyFont="1" applyBorder="1"/>
    <xf numFmtId="0" fontId="9" fillId="0" borderId="0" xfId="0" applyFont="1"/>
    <xf numFmtId="0" fontId="0" fillId="0" borderId="0" xfId="0" applyAlignment="1">
      <alignment horizontal="left" vertical="top"/>
    </xf>
    <xf numFmtId="0" fontId="0" fillId="0" borderId="0" xfId="0" applyBorder="1" applyAlignment="1">
      <alignment horizontal="left" vertical="center" textRotation="90"/>
    </xf>
    <xf numFmtId="0" fontId="0" fillId="0" borderId="0" xfId="0" applyAlignment="1">
      <alignment horizontal="left" vertical="top" wrapText="1"/>
    </xf>
    <xf numFmtId="0" fontId="11" fillId="4" borderId="0" xfId="0" applyFont="1" applyFill="1" applyBorder="1" applyAlignment="1">
      <alignment horizontal="center"/>
    </xf>
    <xf numFmtId="0" fontId="5" fillId="5" borderId="22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4" borderId="0" xfId="0" applyFont="1" applyFill="1" applyBorder="1" applyAlignment="1">
      <alignment horizontal="center" vertical="top" wrapText="1"/>
    </xf>
    <xf numFmtId="0" fontId="10" fillId="4" borderId="15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2" xfId="0" applyNumberFormat="1" applyBorder="1" applyAlignment="1">
      <alignment horizontal="left"/>
    </xf>
    <xf numFmtId="14" fontId="0" fillId="0" borderId="4" xfId="0" applyNumberFormat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49" fontId="15" fillId="0" borderId="2" xfId="0" applyNumberFormat="1" applyFont="1" applyBorder="1" applyAlignment="1" applyProtection="1">
      <alignment horizontal="left" vertical="center"/>
      <protection locked="0"/>
    </xf>
    <xf numFmtId="49" fontId="15" fillId="0" borderId="4" xfId="0" applyNumberFormat="1" applyFont="1" applyBorder="1" applyAlignment="1" applyProtection="1">
      <alignment horizontal="left" vertical="center"/>
      <protection locked="0"/>
    </xf>
    <xf numFmtId="49" fontId="15" fillId="0" borderId="1" xfId="0" applyNumberFormat="1" applyFont="1" applyBorder="1" applyAlignment="1" applyProtection="1">
      <alignment horizontal="left" vertical="center"/>
      <protection locked="0"/>
    </xf>
    <xf numFmtId="49" fontId="15" fillId="0" borderId="2" xfId="0" applyNumberFormat="1" applyFont="1" applyBorder="1" applyAlignment="1" applyProtection="1">
      <alignment horizontal="left" vertical="center" wrapText="1"/>
      <protection locked="0"/>
    </xf>
    <xf numFmtId="165" fontId="15" fillId="0" borderId="2" xfId="0" applyNumberFormat="1" applyFont="1" applyBorder="1" applyAlignment="1" applyProtection="1">
      <alignment horizontal="left" vertical="center"/>
      <protection locked="0"/>
    </xf>
    <xf numFmtId="165" fontId="15" fillId="0" borderId="4" xfId="0" applyNumberFormat="1" applyFont="1" applyBorder="1" applyAlignment="1" applyProtection="1">
      <alignment horizontal="left" vertical="center"/>
      <protection locked="0"/>
    </xf>
    <xf numFmtId="165" fontId="15" fillId="0" borderId="1" xfId="0" applyNumberFormat="1" applyFont="1" applyBorder="1" applyAlignment="1" applyProtection="1">
      <alignment horizontal="left" vertical="center"/>
      <protection locked="0"/>
    </xf>
    <xf numFmtId="49" fontId="15" fillId="0" borderId="2" xfId="0" applyNumberFormat="1" applyFont="1" applyFill="1" applyBorder="1" applyAlignment="1" applyProtection="1">
      <alignment horizontal="left" vertical="center"/>
      <protection locked="0"/>
    </xf>
    <xf numFmtId="49" fontId="15" fillId="0" borderId="4" xfId="0" applyNumberFormat="1" applyFont="1" applyFill="1" applyBorder="1" applyAlignment="1" applyProtection="1">
      <alignment horizontal="left" vertical="center"/>
      <protection locked="0"/>
    </xf>
    <xf numFmtId="49" fontId="15" fillId="0" borderId="1" xfId="0" applyNumberFormat="1" applyFont="1" applyFill="1" applyBorder="1" applyAlignment="1" applyProtection="1">
      <alignment horizontal="left" vertical="center"/>
      <protection locked="0"/>
    </xf>
    <xf numFmtId="0" fontId="18" fillId="0" borderId="6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18" fillId="0" borderId="8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Normal" xfId="0" builtinId="0"/>
    <cellStyle name="Procent" xfId="1" builtinId="5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b val="0"/>
        <i val="0"/>
        <color rgb="FFC00000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70C0"/>
      </font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FFC7CE"/>
      <color rgb="FFFF5050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238124</xdr:colOff>
      <xdr:row>8</xdr:row>
      <xdr:rowOff>297657</xdr:rowOff>
    </xdr:from>
    <xdr:to>
      <xdr:col>0</xdr:col>
      <xdr:colOff>339328</xdr:colOff>
      <xdr:row>11</xdr:row>
      <xdr:rowOff>208359</xdr:rowOff>
    </xdr:to>
    <xdr:sp macro="" textlink="">
      <xdr:nvSpPr>
        <xdr:cNvPr id="2" name="Venstre klammeparentes 1">
          <a:extLst>
            <a:ext uri="{FF2B5EF4-FFF2-40B4-BE49-F238E27FC236}">
              <a16:creationId xmlns:a16="http://schemas.microsoft.com/office/drawing/2014/main" id="{8678FBFD-AB3B-4136-BD46-9674618F8F61}"/>
            </a:ext>
          </a:extLst>
        </xdr:cNvPr>
        <xdr:cNvSpPr/>
      </xdr:nvSpPr>
      <xdr:spPr>
        <a:xfrm>
          <a:off x="238124" y="2887266"/>
          <a:ext cx="101204" cy="1035843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134711</xdr:colOff>
      <xdr:row>1</xdr:row>
      <xdr:rowOff>66676</xdr:rowOff>
    </xdr:from>
    <xdr:to>
      <xdr:col>5</xdr:col>
      <xdr:colOff>453390</xdr:colOff>
      <xdr:row>3</xdr:row>
      <xdr:rowOff>156846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439FF736-0E21-4E36-BC0E-A00FA8362F0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011" y="257176"/>
          <a:ext cx="2480854" cy="4711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28D86-78F4-4098-8A1F-02DA4F996D46}">
  <dimension ref="A1:L17"/>
  <sheetViews>
    <sheetView showGridLines="0" zoomScale="115" zoomScaleNormal="115" workbookViewId="0">
      <selection activeCell="E5" sqref="E5"/>
    </sheetView>
  </sheetViews>
  <sheetFormatPr defaultColWidth="0" defaultRowHeight="15" zeroHeight="1" x14ac:dyDescent="0.25"/>
  <cols>
    <col min="1" max="1" width="6.140625" customWidth="1"/>
    <col min="2" max="2" width="3" customWidth="1"/>
    <col min="3" max="3" width="12" customWidth="1"/>
    <col min="4" max="5" width="9.140625" customWidth="1"/>
    <col min="6" max="6" width="12.140625" customWidth="1"/>
    <col min="7" max="10" width="9.140625" customWidth="1"/>
    <col min="11" max="11" width="6.85546875" customWidth="1"/>
    <col min="12" max="12" width="4.140625" customWidth="1"/>
    <col min="13" max="16384" width="9.140625" hidden="1"/>
  </cols>
  <sheetData>
    <row r="1" spans="1:11" ht="14.25" customHeight="1" x14ac:dyDescent="0.25"/>
    <row r="2" spans="1:11" s="49" customFormat="1" ht="29.25" customHeight="1" x14ac:dyDescent="0.35">
      <c r="C2" s="82" t="s">
        <v>23</v>
      </c>
    </row>
    <row r="3" spans="1:11" s="45" customFormat="1" ht="34.5" customHeight="1" x14ac:dyDescent="0.25">
      <c r="B3" s="45" t="s">
        <v>24</v>
      </c>
      <c r="C3" s="88" t="s">
        <v>53</v>
      </c>
      <c r="D3" s="86"/>
      <c r="E3" s="86"/>
      <c r="F3" s="86"/>
      <c r="G3" s="86"/>
      <c r="H3" s="86"/>
      <c r="I3" s="86"/>
      <c r="J3" s="86"/>
      <c r="K3" s="86"/>
    </row>
    <row r="4" spans="1:11" x14ac:dyDescent="0.25">
      <c r="B4" s="48"/>
      <c r="C4" s="46" t="s">
        <v>25</v>
      </c>
      <c r="D4" s="46" t="s">
        <v>26</v>
      </c>
      <c r="E4" s="46"/>
    </row>
    <row r="5" spans="1:11" s="45" customFormat="1" ht="24" customHeight="1" x14ac:dyDescent="0.25">
      <c r="B5" s="48"/>
      <c r="C5" s="47"/>
      <c r="D5" s="47" t="s">
        <v>27</v>
      </c>
      <c r="E5" s="47"/>
    </row>
    <row r="6" spans="1:11" ht="54" customHeight="1" x14ac:dyDescent="0.25">
      <c r="B6" s="48"/>
      <c r="C6" s="88" t="s">
        <v>28</v>
      </c>
      <c r="D6" s="88"/>
      <c r="E6" s="88"/>
      <c r="F6" s="88"/>
      <c r="G6" s="88"/>
      <c r="H6" s="88"/>
      <c r="I6" s="88"/>
      <c r="J6" s="88"/>
      <c r="K6" s="88"/>
    </row>
    <row r="7" spans="1:11" s="45" customFormat="1" ht="24" customHeight="1" x14ac:dyDescent="0.25">
      <c r="B7" s="48"/>
      <c r="C7" s="47" t="s">
        <v>25</v>
      </c>
      <c r="D7" s="47" t="s">
        <v>29</v>
      </c>
      <c r="E7" s="47"/>
    </row>
    <row r="8" spans="1:11" ht="42.75" customHeight="1" x14ac:dyDescent="0.25">
      <c r="B8" s="45"/>
      <c r="C8" s="88" t="s">
        <v>30</v>
      </c>
      <c r="D8" s="88"/>
      <c r="E8" s="88"/>
      <c r="F8" s="88"/>
      <c r="G8" s="88"/>
      <c r="H8" s="88"/>
      <c r="I8" s="88"/>
      <c r="J8" s="88"/>
      <c r="K8" s="88"/>
    </row>
    <row r="9" spans="1:11" ht="24.95" customHeight="1" x14ac:dyDescent="0.25">
      <c r="B9" s="45" t="s">
        <v>31</v>
      </c>
      <c r="C9" s="88" t="s">
        <v>34</v>
      </c>
      <c r="D9" s="88"/>
      <c r="E9" s="88"/>
      <c r="F9" s="88"/>
      <c r="G9" s="88"/>
      <c r="H9" s="88"/>
      <c r="I9" s="88"/>
      <c r="J9" s="88"/>
      <c r="K9" s="88"/>
    </row>
    <row r="10" spans="1:11" ht="24.95" customHeight="1" x14ac:dyDescent="0.25">
      <c r="A10" s="87" t="s">
        <v>41</v>
      </c>
      <c r="B10" s="45" t="s">
        <v>33</v>
      </c>
      <c r="C10" s="45" t="s">
        <v>32</v>
      </c>
    </row>
    <row r="11" spans="1:11" ht="39" customHeight="1" x14ac:dyDescent="0.25">
      <c r="A11" s="87"/>
      <c r="B11" s="45" t="s">
        <v>35</v>
      </c>
      <c r="C11" s="88" t="s">
        <v>65</v>
      </c>
      <c r="D11" s="88"/>
      <c r="E11" s="88"/>
      <c r="F11" s="88"/>
      <c r="G11" s="88"/>
      <c r="H11" s="88"/>
      <c r="I11" s="88"/>
      <c r="J11" s="88"/>
      <c r="K11" s="88"/>
    </row>
    <row r="12" spans="1:11" ht="24.95" customHeight="1" x14ac:dyDescent="0.25">
      <c r="A12" s="87"/>
      <c r="B12" s="45" t="s">
        <v>36</v>
      </c>
      <c r="C12" s="86" t="s">
        <v>47</v>
      </c>
      <c r="D12" s="86"/>
      <c r="E12" s="86"/>
      <c r="F12" s="86"/>
      <c r="G12" s="86"/>
      <c r="H12" s="86"/>
      <c r="I12" s="86"/>
      <c r="J12" s="86"/>
      <c r="K12" s="86"/>
    </row>
    <row r="13" spans="1:11" ht="24.95" customHeight="1" x14ac:dyDescent="0.25">
      <c r="A13" s="3"/>
      <c r="B13" s="45" t="s">
        <v>37</v>
      </c>
      <c r="C13" s="86" t="s">
        <v>40</v>
      </c>
      <c r="D13" s="86"/>
      <c r="E13" s="86"/>
      <c r="F13" s="86"/>
      <c r="G13" s="86"/>
      <c r="H13" s="86"/>
      <c r="I13" s="86"/>
      <c r="J13" s="86"/>
      <c r="K13" s="86"/>
    </row>
    <row r="14" spans="1:11" ht="24.95" customHeight="1" x14ac:dyDescent="0.25">
      <c r="A14" s="3"/>
      <c r="B14" s="45" t="s">
        <v>38</v>
      </c>
      <c r="C14" s="86" t="s">
        <v>39</v>
      </c>
      <c r="D14" s="86"/>
      <c r="E14" s="86"/>
      <c r="F14" s="86"/>
      <c r="G14" s="86"/>
      <c r="H14" s="86"/>
      <c r="I14" s="86"/>
      <c r="J14" s="86"/>
      <c r="K14" s="86"/>
    </row>
    <row r="15" spans="1:11" ht="24.95" customHeight="1" x14ac:dyDescent="0.25">
      <c r="A15" s="3"/>
      <c r="B15" s="45"/>
      <c r="C15" s="77"/>
      <c r="D15" s="77"/>
      <c r="E15" s="77"/>
      <c r="F15" s="77"/>
      <c r="G15" s="77"/>
      <c r="H15" s="77"/>
      <c r="I15" s="77"/>
      <c r="J15" s="77"/>
      <c r="K15" s="77"/>
    </row>
    <row r="16" spans="1:11" ht="24.95" customHeight="1" x14ac:dyDescent="0.25">
      <c r="A16" s="3"/>
      <c r="B16" s="79" t="s">
        <v>64</v>
      </c>
      <c r="C16" s="80"/>
      <c r="D16" s="80"/>
      <c r="E16" s="80"/>
      <c r="F16" s="81"/>
      <c r="G16" s="77"/>
      <c r="H16" s="77"/>
      <c r="I16" s="77"/>
      <c r="J16" s="77"/>
      <c r="K16" s="77"/>
    </row>
    <row r="17" ht="9" customHeight="1" x14ac:dyDescent="0.25"/>
  </sheetData>
  <sheetProtection algorithmName="SHA-512" hashValue="y2Vp7Qcu2k3WWonR1Idcd5zb+2WtY0fY7yl8mDHCtuusea+bu8btCUUwZfa/3e9vu76EnbF2AziZPkWqbe+4VQ==" saltValue="R/M5B+uLINd5Edyrp8iomA==" spinCount="100000" sheet="1" objects="1" scenarios="1"/>
  <mergeCells count="9">
    <mergeCell ref="C13:K13"/>
    <mergeCell ref="C14:K14"/>
    <mergeCell ref="A10:A12"/>
    <mergeCell ref="C3:K3"/>
    <mergeCell ref="C6:K6"/>
    <mergeCell ref="C8:K8"/>
    <mergeCell ref="C9:K9"/>
    <mergeCell ref="C11:K11"/>
    <mergeCell ref="C12:K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3C8B2-B59F-4D37-BC74-54DC701BAB93}">
  <dimension ref="A1:S42"/>
  <sheetViews>
    <sheetView showGridLines="0" tabSelected="1" zoomScaleNormal="100" zoomScaleSheetLayoutView="85" workbookViewId="0">
      <selection activeCell="M2" sqref="M2:R2"/>
    </sheetView>
  </sheetViews>
  <sheetFormatPr defaultColWidth="0" defaultRowHeight="15" zeroHeight="1" x14ac:dyDescent="0.25"/>
  <cols>
    <col min="1" max="1" width="1.7109375" customWidth="1"/>
    <col min="2" max="2" width="3.140625" customWidth="1"/>
    <col min="3" max="3" width="13.42578125" customWidth="1"/>
    <col min="4" max="4" width="4" customWidth="1"/>
    <col min="5" max="5" width="11.85546875" customWidth="1"/>
    <col min="6" max="6" width="9" customWidth="1"/>
    <col min="7" max="7" width="4" customWidth="1"/>
    <col min="8" max="8" width="5.5703125" customWidth="1"/>
    <col min="9" max="9" width="3.140625" customWidth="1"/>
    <col min="10" max="10" width="8.5703125" bestFit="1" customWidth="1"/>
    <col min="11" max="11" width="12" bestFit="1" customWidth="1"/>
    <col min="12" max="12" width="2" customWidth="1"/>
    <col min="13" max="13" width="11.85546875" customWidth="1"/>
    <col min="14" max="14" width="2" customWidth="1"/>
    <col min="15" max="15" width="11.85546875" customWidth="1"/>
    <col min="16" max="16" width="2" customWidth="1"/>
    <col min="17" max="17" width="11.85546875" customWidth="1"/>
    <col min="18" max="18" width="3.28515625" customWidth="1"/>
    <col min="19" max="19" width="1.7109375" customWidth="1"/>
    <col min="20" max="16384" width="9.140625" hidden="1"/>
  </cols>
  <sheetData>
    <row r="1" spans="2:18" x14ac:dyDescent="0.25"/>
    <row r="2" spans="2:18" x14ac:dyDescent="0.25">
      <c r="B2" s="56"/>
      <c r="C2" s="57"/>
      <c r="D2" s="57"/>
      <c r="E2" s="57"/>
      <c r="F2" s="58"/>
      <c r="G2" s="102" t="s">
        <v>49</v>
      </c>
      <c r="H2" s="103"/>
      <c r="I2" s="103"/>
      <c r="J2" s="103"/>
      <c r="K2" s="103"/>
      <c r="L2" s="104"/>
      <c r="M2" s="102" t="s">
        <v>66</v>
      </c>
      <c r="N2" s="103"/>
      <c r="O2" s="103"/>
      <c r="P2" s="103"/>
      <c r="Q2" s="103"/>
      <c r="R2" s="104"/>
    </row>
    <row r="3" spans="2:18" x14ac:dyDescent="0.25">
      <c r="B3" s="59"/>
      <c r="C3" s="3"/>
      <c r="D3" s="3"/>
      <c r="E3" s="3"/>
      <c r="F3" s="60"/>
      <c r="G3" s="102" t="s">
        <v>50</v>
      </c>
      <c r="H3" s="103"/>
      <c r="I3" s="103"/>
      <c r="J3" s="103"/>
      <c r="K3" s="103"/>
      <c r="L3" s="104"/>
      <c r="M3" s="105">
        <v>44607</v>
      </c>
      <c r="N3" s="106"/>
      <c r="O3" s="106"/>
      <c r="P3" s="106"/>
      <c r="Q3" s="106"/>
      <c r="R3" s="107"/>
    </row>
    <row r="4" spans="2:18" x14ac:dyDescent="0.25">
      <c r="B4" s="61"/>
      <c r="C4" s="52"/>
      <c r="D4" s="52"/>
      <c r="E4" s="52"/>
      <c r="F4" s="62"/>
      <c r="G4" s="102" t="s">
        <v>52</v>
      </c>
      <c r="H4" s="103"/>
      <c r="I4" s="103"/>
      <c r="J4" s="103"/>
      <c r="K4" s="103"/>
      <c r="L4" s="104"/>
      <c r="M4" s="108" t="s">
        <v>51</v>
      </c>
      <c r="N4" s="109"/>
      <c r="O4" s="109"/>
      <c r="P4" s="109"/>
      <c r="Q4" s="109"/>
      <c r="R4" s="110"/>
    </row>
    <row r="5" spans="2:18" ht="15.75" customHeight="1" x14ac:dyDescent="0.25"/>
    <row r="6" spans="2:18" ht="33.75" x14ac:dyDescent="0.25">
      <c r="B6" s="97" t="s">
        <v>2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</row>
    <row r="7" spans="2:18" ht="15.75" customHeight="1" x14ac:dyDescent="0.25">
      <c r="E7" s="52"/>
      <c r="H7" s="1"/>
    </row>
    <row r="8" spans="2:18" ht="15.75" customHeight="1" x14ac:dyDescent="0.25">
      <c r="B8" s="23"/>
      <c r="C8" s="24"/>
      <c r="D8" s="100" t="s">
        <v>48</v>
      </c>
      <c r="E8" s="100"/>
      <c r="F8" s="100"/>
      <c r="G8" s="25"/>
      <c r="H8" s="2"/>
      <c r="I8" s="23"/>
      <c r="J8" s="24"/>
      <c r="K8" s="24"/>
      <c r="L8" s="24"/>
      <c r="M8" s="24"/>
      <c r="N8" s="24"/>
      <c r="O8" s="24"/>
      <c r="P8" s="24"/>
      <c r="Q8" s="24"/>
      <c r="R8" s="25"/>
    </row>
    <row r="9" spans="2:18" ht="15.75" customHeight="1" thickBot="1" x14ac:dyDescent="0.3">
      <c r="B9" s="26"/>
      <c r="C9" s="27"/>
      <c r="D9" s="101"/>
      <c r="E9" s="101"/>
      <c r="F9" s="101"/>
      <c r="G9" s="28"/>
      <c r="H9" s="2"/>
      <c r="I9" s="26"/>
      <c r="J9" s="27"/>
      <c r="K9" s="96" t="s">
        <v>13</v>
      </c>
      <c r="L9" s="96"/>
      <c r="M9" s="96"/>
      <c r="N9" s="34"/>
      <c r="O9" s="98" t="s">
        <v>20</v>
      </c>
      <c r="P9" s="98"/>
      <c r="Q9" s="98"/>
      <c r="R9" s="28"/>
    </row>
    <row r="10" spans="2:18" ht="15.75" customHeight="1" x14ac:dyDescent="0.25">
      <c r="B10" s="26"/>
      <c r="C10" s="50" t="s">
        <v>0</v>
      </c>
      <c r="D10" s="27"/>
      <c r="E10" s="51"/>
      <c r="F10" s="27"/>
      <c r="G10" s="28"/>
      <c r="H10" s="2"/>
      <c r="I10" s="26"/>
      <c r="J10" s="27"/>
      <c r="K10" s="29" t="s">
        <v>0</v>
      </c>
      <c r="L10" s="29"/>
      <c r="M10" s="29" t="s">
        <v>1</v>
      </c>
      <c r="N10" s="29"/>
      <c r="O10" s="98" t="str">
        <f>"Selektion
("&amp;Tolerance_selektion&amp;" %)"</f>
        <v>Selektion
(2 %)</v>
      </c>
      <c r="P10" s="63"/>
      <c r="Q10" s="98" t="str">
        <f>"Deler lige
("&amp;Tolerance_deler_lige&amp;" %)"</f>
        <v>Deler lige
(2 %)</v>
      </c>
      <c r="R10" s="28"/>
    </row>
    <row r="11" spans="2:18" ht="15.75" customHeight="1" thickBot="1" x14ac:dyDescent="0.3">
      <c r="B11" s="26"/>
      <c r="C11" s="53"/>
      <c r="D11" s="27"/>
      <c r="E11" s="54" t="s">
        <v>14</v>
      </c>
      <c r="F11" s="27"/>
      <c r="G11" s="28"/>
      <c r="H11" s="2"/>
      <c r="I11" s="26"/>
      <c r="J11" s="27"/>
      <c r="K11" s="27"/>
      <c r="L11" s="27"/>
      <c r="M11" s="27"/>
      <c r="N11" s="27"/>
      <c r="O11" s="99"/>
      <c r="P11" s="63"/>
      <c r="Q11" s="99"/>
      <c r="R11" s="28"/>
    </row>
    <row r="12" spans="2:18" ht="15.75" customHeight="1" thickTop="1" x14ac:dyDescent="0.25">
      <c r="B12" s="26"/>
      <c r="C12" s="50" t="s">
        <v>1</v>
      </c>
      <c r="D12" s="50"/>
      <c r="E12" s="51"/>
      <c r="F12" s="55"/>
      <c r="G12" s="28"/>
      <c r="H12" s="2"/>
      <c r="I12" s="26"/>
      <c r="J12" s="29" t="s">
        <v>3</v>
      </c>
      <c r="K12" s="35"/>
      <c r="L12" s="27"/>
      <c r="M12" s="35"/>
      <c r="N12" s="27"/>
      <c r="O12" s="83" t="str">
        <f>IF(AND(COUNTA(K12,M12)=2,COUNTA(E10:E13)=4),(K12/(K12+M12))-($E$10/($E$10+$E$12)),"")</f>
        <v/>
      </c>
      <c r="P12" s="64"/>
      <c r="Q12" s="83" t="str">
        <f>IF(AND(COUNTA(K12,M12)=2,COUNTA($E$10:$E$13)=4),(K12+M12)/($E$10+$E$12)-(1/8),"")</f>
        <v/>
      </c>
      <c r="R12" s="8"/>
    </row>
    <row r="13" spans="2:18" ht="15.75" customHeight="1" thickBot="1" x14ac:dyDescent="0.3">
      <c r="B13" s="26"/>
      <c r="C13" s="53"/>
      <c r="D13" s="29"/>
      <c r="E13" s="30" t="s">
        <v>15</v>
      </c>
      <c r="F13" s="29"/>
      <c r="G13" s="28"/>
      <c r="H13" s="2"/>
      <c r="I13" s="26"/>
      <c r="J13" s="29"/>
      <c r="K13" s="27"/>
      <c r="L13" s="27"/>
      <c r="M13" s="27"/>
      <c r="N13" s="27"/>
      <c r="O13" s="7"/>
      <c r="P13" s="7"/>
      <c r="Q13" s="7"/>
      <c r="R13" s="8"/>
    </row>
    <row r="14" spans="2:18" ht="15.75" customHeight="1" thickTop="1" x14ac:dyDescent="0.25">
      <c r="B14" s="31"/>
      <c r="C14" s="32"/>
      <c r="D14" s="32"/>
      <c r="E14" s="22"/>
      <c r="F14" s="32"/>
      <c r="G14" s="33"/>
      <c r="H14" s="2"/>
      <c r="I14" s="26"/>
      <c r="J14" s="29" t="s">
        <v>4</v>
      </c>
      <c r="K14" s="35"/>
      <c r="L14" s="27"/>
      <c r="M14" s="35"/>
      <c r="N14" s="27"/>
      <c r="O14" s="83" t="str">
        <f>IF(AND(COUNTA(K14,M14)=2,COUNTA(E10:E13)=4),(K14/(K14+M14))-($E$10/($E$10+$E$12)),"")</f>
        <v/>
      </c>
      <c r="P14" s="64"/>
      <c r="Q14" s="83" t="str">
        <f>IF(AND(COUNTA(K14,M14)=2,COUNTA($E$10:$E$13)=4),(K14+M14)/($E$10+$E$12)-(1/8),"")</f>
        <v/>
      </c>
      <c r="R14" s="8"/>
    </row>
    <row r="15" spans="2:18" ht="15.75" customHeight="1" thickBot="1" x14ac:dyDescent="0.3">
      <c r="I15" s="26"/>
      <c r="J15" s="29"/>
      <c r="K15" s="27"/>
      <c r="L15" s="27"/>
      <c r="M15" s="27"/>
      <c r="N15" s="27"/>
      <c r="O15" s="7"/>
      <c r="P15" s="7"/>
      <c r="Q15" s="7"/>
      <c r="R15" s="8"/>
    </row>
    <row r="16" spans="2:18" ht="15.75" customHeight="1" thickTop="1" x14ac:dyDescent="0.25">
      <c r="B16" s="11"/>
      <c r="C16" s="12"/>
      <c r="D16" s="12"/>
      <c r="E16" s="12"/>
      <c r="F16" s="12"/>
      <c r="G16" s="13"/>
      <c r="I16" s="26"/>
      <c r="J16" s="29" t="s">
        <v>5</v>
      </c>
      <c r="K16" s="35"/>
      <c r="L16" s="27"/>
      <c r="M16" s="35"/>
      <c r="N16" s="27"/>
      <c r="O16" s="83" t="str">
        <f>IF(AND(COUNTA(K16,M16)=2,COUNTA(E10:E13)=4),(K16/(K16+M16))-($E$10/($E$10+$E$12)),"")</f>
        <v/>
      </c>
      <c r="P16" s="64"/>
      <c r="Q16" s="83" t="str">
        <f>IF(AND(COUNTA(K16,M16)=2,COUNTA($E$10:$E$13)=4),(K16+M16)/($E$10+$E$12)-(1/8),"")</f>
        <v/>
      </c>
      <c r="R16" s="8"/>
    </row>
    <row r="17" spans="2:18" ht="15.75" customHeight="1" thickBot="1" x14ac:dyDescent="0.3">
      <c r="B17" s="14"/>
      <c r="C17" s="89" t="s">
        <v>19</v>
      </c>
      <c r="D17" s="89"/>
      <c r="E17" s="89"/>
      <c r="F17" s="89"/>
      <c r="G17" s="15"/>
      <c r="I17" s="26"/>
      <c r="J17" s="29"/>
      <c r="K17" s="27"/>
      <c r="L17" s="27"/>
      <c r="M17" s="27"/>
      <c r="N17" s="27"/>
      <c r="O17" s="7"/>
      <c r="P17" s="7"/>
      <c r="Q17" s="7"/>
      <c r="R17" s="8"/>
    </row>
    <row r="18" spans="2:18" ht="15.75" customHeight="1" thickTop="1" x14ac:dyDescent="0.25">
      <c r="B18" s="16"/>
      <c r="C18" s="89"/>
      <c r="D18" s="89"/>
      <c r="E18" s="89"/>
      <c r="F18" s="89"/>
      <c r="G18" s="15"/>
      <c r="I18" s="26"/>
      <c r="J18" s="29" t="s">
        <v>6</v>
      </c>
      <c r="K18" s="35"/>
      <c r="L18" s="27"/>
      <c r="M18" s="35"/>
      <c r="N18" s="27"/>
      <c r="O18" s="83" t="str">
        <f>IF(AND(COUNTA(K18,M18)=2,COUNTA(E10:E13)=4),(K18/(K18+M18))-($E$10/($E$10+$E$12)),"")</f>
        <v/>
      </c>
      <c r="P18" s="64"/>
      <c r="Q18" s="83" t="str">
        <f>IF(AND(COUNTA(K18,M18)=2,COUNTA($E$10:$E$13)=4),(K18+M18)/($E$10+$E$12)-(1/8),"")</f>
        <v/>
      </c>
      <c r="R18" s="8"/>
    </row>
    <row r="19" spans="2:18" ht="15.75" customHeight="1" thickBot="1" x14ac:dyDescent="0.3">
      <c r="B19" s="14"/>
      <c r="C19" s="17"/>
      <c r="D19" s="17"/>
      <c r="E19" s="17"/>
      <c r="F19" s="17"/>
      <c r="G19" s="18"/>
      <c r="I19" s="26"/>
      <c r="J19" s="29"/>
      <c r="K19" s="27"/>
      <c r="L19" s="27"/>
      <c r="M19" s="27"/>
      <c r="N19" s="27"/>
      <c r="O19" s="7"/>
      <c r="P19" s="7"/>
      <c r="Q19" s="7"/>
      <c r="R19" s="8"/>
    </row>
    <row r="20" spans="2:18" ht="15.75" customHeight="1" thickTop="1" x14ac:dyDescent="0.25">
      <c r="B20" s="20"/>
      <c r="C20" s="90" t="str">
        <f>Vurdering</f>
        <v>Udfyld alle felter</v>
      </c>
      <c r="D20" s="91"/>
      <c r="E20" s="91"/>
      <c r="F20" s="92"/>
      <c r="G20" s="18"/>
      <c r="I20" s="26"/>
      <c r="J20" s="29" t="s">
        <v>7</v>
      </c>
      <c r="K20" s="35"/>
      <c r="L20" s="27"/>
      <c r="M20" s="35"/>
      <c r="N20" s="27"/>
      <c r="O20" s="83" t="str">
        <f>IF(AND(COUNTA(K20,M20)=2,COUNTA(E10:E13)=4),(K20/(K20+M20))-($E$10/($E$10+$E$12)),"")</f>
        <v/>
      </c>
      <c r="P20" s="64"/>
      <c r="Q20" s="83" t="str">
        <f>IF(AND(COUNTA(K20,M20)=2,COUNTA($E$10:$E$13)=4),(K20+M20)/($E$10+$E$12)-(1/8),"")</f>
        <v/>
      </c>
      <c r="R20" s="8"/>
    </row>
    <row r="21" spans="2:18" ht="15.75" customHeight="1" thickBot="1" x14ac:dyDescent="0.3">
      <c r="B21" s="20"/>
      <c r="C21" s="93"/>
      <c r="D21" s="94"/>
      <c r="E21" s="94"/>
      <c r="F21" s="95"/>
      <c r="G21" s="18"/>
      <c r="I21" s="26"/>
      <c r="J21" s="29"/>
      <c r="K21" s="27"/>
      <c r="L21" s="27"/>
      <c r="M21" s="27"/>
      <c r="N21" s="27"/>
      <c r="O21" s="7"/>
      <c r="P21" s="7"/>
      <c r="Q21" s="7"/>
      <c r="R21" s="8"/>
    </row>
    <row r="22" spans="2:18" ht="15.75" customHeight="1" thickTop="1" x14ac:dyDescent="0.25">
      <c r="B22" s="21"/>
      <c r="C22" s="22"/>
      <c r="D22" s="22"/>
      <c r="E22" s="22"/>
      <c r="F22" s="22"/>
      <c r="G22" s="19"/>
      <c r="I22" s="26"/>
      <c r="J22" s="29" t="s">
        <v>8</v>
      </c>
      <c r="K22" s="35"/>
      <c r="L22" s="27"/>
      <c r="M22" s="35"/>
      <c r="N22" s="27"/>
      <c r="O22" s="83" t="str">
        <f>IF(AND(COUNTA(K22,M22)=2,COUNTA(E10:E13)=4),(K22/(K22+M22))-($E$10/($E$10+$E$12)),"")</f>
        <v/>
      </c>
      <c r="P22" s="64"/>
      <c r="Q22" s="83" t="str">
        <f>IF(AND(COUNTA(K22,M22)=2,COUNTA($E$10:$E$13)=4),(K22+M22)/($E$10+$E$12)-(1/8),"")</f>
        <v/>
      </c>
      <c r="R22" s="8"/>
    </row>
    <row r="23" spans="2:18" ht="15.75" customHeight="1" thickBot="1" x14ac:dyDescent="0.3">
      <c r="I23" s="26"/>
      <c r="J23" s="29"/>
      <c r="K23" s="27"/>
      <c r="L23" s="27"/>
      <c r="M23" s="27"/>
      <c r="N23" s="27"/>
      <c r="O23" s="7"/>
      <c r="P23" s="7"/>
      <c r="Q23" s="7"/>
      <c r="R23" s="8"/>
    </row>
    <row r="24" spans="2:18" ht="15.75" customHeight="1" thickTop="1" x14ac:dyDescent="0.3">
      <c r="B24" s="84" t="s">
        <v>21</v>
      </c>
      <c r="C24" s="85"/>
      <c r="I24" s="26"/>
      <c r="J24" s="29" t="s">
        <v>9</v>
      </c>
      <c r="K24" s="35"/>
      <c r="L24" s="27"/>
      <c r="M24" s="35"/>
      <c r="N24" s="27"/>
      <c r="O24" s="83" t="str">
        <f>IF(AND(COUNTA(K24,M24)=2,COUNTA(E10:E13)=4),(K24/(K24+M24))-($E$10/($E$10+$E$12)),"")</f>
        <v/>
      </c>
      <c r="P24" s="64"/>
      <c r="Q24" s="83" t="str">
        <f>IF(AND(COUNTA(K24,M24)=2,COUNTA($E$10:$E$13)=4),(K24+M24)/($E$10+$E$12)-(1/8),"")</f>
        <v/>
      </c>
      <c r="R24" s="8"/>
    </row>
    <row r="25" spans="2:18" ht="15.75" customHeight="1" thickBot="1" x14ac:dyDescent="0.3">
      <c r="B25" s="121" t="str">
        <f>Forklaring</f>
        <v/>
      </c>
      <c r="C25" s="122"/>
      <c r="D25" s="122"/>
      <c r="E25" s="122"/>
      <c r="F25" s="122"/>
      <c r="G25" s="123"/>
      <c r="I25" s="26"/>
      <c r="J25" s="29"/>
      <c r="K25" s="27"/>
      <c r="L25" s="27"/>
      <c r="M25" s="27"/>
      <c r="N25" s="27"/>
      <c r="O25" s="7"/>
      <c r="P25" s="7"/>
      <c r="Q25" s="7"/>
      <c r="R25" s="8"/>
    </row>
    <row r="26" spans="2:18" ht="15.75" customHeight="1" thickTop="1" x14ac:dyDescent="0.25">
      <c r="B26" s="124"/>
      <c r="C26" s="125"/>
      <c r="D26" s="125"/>
      <c r="E26" s="125"/>
      <c r="F26" s="125"/>
      <c r="G26" s="126"/>
      <c r="I26" s="26"/>
      <c r="J26" s="29" t="s">
        <v>10</v>
      </c>
      <c r="K26" s="35"/>
      <c r="L26" s="27"/>
      <c r="M26" s="35"/>
      <c r="N26" s="27"/>
      <c r="O26" s="83" t="str">
        <f>IF(AND(COUNTA(K26,M26)=2,COUNTA(E10:E13)=4),(K26/(K26+M26))-($E$10/($E$10+$E$12)),"")</f>
        <v/>
      </c>
      <c r="P26" s="64"/>
      <c r="Q26" s="83" t="str">
        <f>IF(AND(COUNTA(K26,M26)=2,COUNTA($E$10:$E$13)=4),(K26+M26)/($E$10+$E$12)-(1/8),"")</f>
        <v/>
      </c>
      <c r="R26" s="8"/>
    </row>
    <row r="27" spans="2:18" ht="15.75" customHeight="1" thickBot="1" x14ac:dyDescent="0.3">
      <c r="B27" s="124"/>
      <c r="C27" s="125"/>
      <c r="D27" s="125"/>
      <c r="E27" s="125"/>
      <c r="F27" s="125"/>
      <c r="G27" s="126"/>
      <c r="H27" s="5"/>
      <c r="I27" s="26"/>
      <c r="J27" s="29"/>
      <c r="K27" s="27"/>
      <c r="L27" s="27"/>
      <c r="M27" s="27"/>
      <c r="N27" s="27"/>
      <c r="O27" s="7"/>
      <c r="P27" s="7"/>
      <c r="Q27" s="7"/>
      <c r="R27" s="8"/>
    </row>
    <row r="28" spans="2:18" ht="15.75" customHeight="1" thickTop="1" x14ac:dyDescent="0.25">
      <c r="B28" s="124"/>
      <c r="C28" s="125"/>
      <c r="D28" s="125"/>
      <c r="E28" s="125"/>
      <c r="F28" s="125"/>
      <c r="G28" s="126"/>
      <c r="H28" s="5"/>
      <c r="I28" s="26"/>
      <c r="J28" s="29" t="s">
        <v>11</v>
      </c>
      <c r="K28" s="35"/>
      <c r="L28" s="27"/>
      <c r="M28" s="35"/>
      <c r="N28" s="27"/>
      <c r="O28" s="83" t="str">
        <f>IF(AND(COUNTA(K28,M28)=2,COUNTA(E10:E13)=4),(K28/(K28+M28))-($E$10/($E$10+$E$12)),"")</f>
        <v/>
      </c>
      <c r="P28" s="64"/>
      <c r="Q28" s="83" t="str">
        <f>IF(AND(COUNTA(K28,M28)=2,COUNTA($E$10:$E$13)=4),(K28+M28)/($E$10+$E$12)-(1/8),"")</f>
        <v/>
      </c>
      <c r="R28" s="8"/>
    </row>
    <row r="29" spans="2:18" ht="15.75" customHeight="1" thickBot="1" x14ac:dyDescent="0.3">
      <c r="B29" s="124"/>
      <c r="C29" s="125"/>
      <c r="D29" s="125"/>
      <c r="E29" s="125"/>
      <c r="F29" s="125"/>
      <c r="G29" s="126"/>
      <c r="H29" s="5"/>
      <c r="I29" s="26"/>
      <c r="J29" s="29"/>
      <c r="K29" s="27"/>
      <c r="L29" s="27"/>
      <c r="M29" s="27"/>
      <c r="N29" s="27"/>
      <c r="O29" s="7"/>
      <c r="P29" s="7"/>
      <c r="Q29" s="7"/>
      <c r="R29" s="8"/>
    </row>
    <row r="30" spans="2:18" ht="15.75" customHeight="1" thickTop="1" x14ac:dyDescent="0.25">
      <c r="B30" s="124"/>
      <c r="C30" s="125"/>
      <c r="D30" s="125"/>
      <c r="E30" s="125"/>
      <c r="F30" s="125"/>
      <c r="G30" s="126"/>
      <c r="H30" s="5"/>
      <c r="I30" s="26"/>
      <c r="J30" s="29" t="s">
        <v>12</v>
      </c>
      <c r="K30" s="35"/>
      <c r="L30" s="27"/>
      <c r="M30" s="35"/>
      <c r="N30" s="27"/>
      <c r="O30" s="83" t="str">
        <f>IF(AND(COUNTA(K30,M30)=2,COUNTA(E10:E13)=4),(K30/(K30+M30))-($E$10/($E$10+$E$12)),"")</f>
        <v/>
      </c>
      <c r="P30" s="64"/>
      <c r="Q30" s="83" t="str">
        <f>IF(AND(COUNTA(K30,M30)=2,COUNTA($E$10:$E$13)=4),(K30+M30)/($E$10+$E$12)-(1/8),"")</f>
        <v/>
      </c>
      <c r="R30" s="8"/>
    </row>
    <row r="31" spans="2:18" ht="15.75" customHeight="1" x14ac:dyDescent="0.25">
      <c r="B31" s="124"/>
      <c r="C31" s="125"/>
      <c r="D31" s="125"/>
      <c r="E31" s="125"/>
      <c r="F31" s="125"/>
      <c r="G31" s="126"/>
      <c r="H31" s="4"/>
      <c r="I31" s="26"/>
      <c r="J31" s="27"/>
      <c r="K31" s="27"/>
      <c r="L31" s="27"/>
      <c r="M31" s="27"/>
      <c r="N31" s="27"/>
      <c r="O31" s="7"/>
      <c r="P31" s="7"/>
      <c r="Q31" s="7"/>
      <c r="R31" s="8"/>
    </row>
    <row r="32" spans="2:18" ht="15.75" customHeight="1" x14ac:dyDescent="0.25">
      <c r="B32" s="127"/>
      <c r="C32" s="128"/>
      <c r="D32" s="128"/>
      <c r="E32" s="128"/>
      <c r="F32" s="128"/>
      <c r="G32" s="129"/>
      <c r="H32" s="4"/>
      <c r="I32" s="31"/>
      <c r="J32" s="32"/>
      <c r="K32" s="32"/>
      <c r="L32" s="32"/>
      <c r="M32" s="32"/>
      <c r="N32" s="32"/>
      <c r="O32" s="9"/>
      <c r="P32" s="9"/>
      <c r="Q32" s="9"/>
      <c r="R32" s="10"/>
    </row>
    <row r="33" spans="2:18" ht="35.25" customHeight="1" x14ac:dyDescent="0.25">
      <c r="B33" s="2"/>
      <c r="C33" s="2"/>
      <c r="D33" s="2"/>
      <c r="E33" s="2"/>
      <c r="F33" s="2"/>
      <c r="G33" s="2"/>
      <c r="H33" s="6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2:18" ht="18.75" x14ac:dyDescent="0.3">
      <c r="B34" s="36" t="s">
        <v>18</v>
      </c>
      <c r="C34" s="37"/>
      <c r="D34" s="38"/>
      <c r="E34" s="38"/>
      <c r="F34" s="38"/>
      <c r="G34" s="38"/>
      <c r="H34" s="38"/>
      <c r="I34" s="38"/>
      <c r="J34" s="38"/>
      <c r="K34" s="38"/>
      <c r="L34" s="38"/>
      <c r="M34" s="39" t="s">
        <v>16</v>
      </c>
      <c r="N34" s="40"/>
      <c r="O34" s="40"/>
      <c r="P34" s="40"/>
      <c r="Q34" s="40"/>
      <c r="R34" s="41"/>
    </row>
    <row r="35" spans="2:18" ht="53.1" customHeight="1" x14ac:dyDescent="0.25">
      <c r="B35" s="118"/>
      <c r="C35" s="119"/>
      <c r="D35" s="119"/>
      <c r="E35" s="119"/>
      <c r="F35" s="119"/>
      <c r="G35" s="119"/>
      <c r="H35" s="119"/>
      <c r="I35" s="119"/>
      <c r="J35" s="119"/>
      <c r="K35" s="119"/>
      <c r="L35" s="120"/>
      <c r="M35" s="111"/>
      <c r="N35" s="112"/>
      <c r="O35" s="112"/>
      <c r="P35" s="112"/>
      <c r="Q35" s="112"/>
      <c r="R35" s="113"/>
    </row>
    <row r="36" spans="2:18" ht="15.75" customHeight="1" x14ac:dyDescent="0.25">
      <c r="B36" s="42"/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4"/>
      <c r="N36" s="44"/>
      <c r="O36" s="44"/>
      <c r="P36" s="44"/>
      <c r="Q36" s="44"/>
      <c r="R36" s="44"/>
    </row>
    <row r="37" spans="2:18" ht="18.75" x14ac:dyDescent="0.3">
      <c r="B37" s="36" t="s">
        <v>22</v>
      </c>
      <c r="C37" s="37"/>
      <c r="D37" s="38"/>
      <c r="E37" s="38"/>
      <c r="F37" s="38"/>
      <c r="G37" s="38"/>
      <c r="H37" s="38"/>
      <c r="I37" s="38"/>
      <c r="J37" s="38"/>
      <c r="K37" s="38"/>
      <c r="L37" s="38"/>
      <c r="M37" s="39" t="s">
        <v>17</v>
      </c>
      <c r="N37" s="40"/>
      <c r="O37" s="40"/>
      <c r="P37" s="40"/>
      <c r="Q37" s="40"/>
      <c r="R37" s="41"/>
    </row>
    <row r="38" spans="2:18" ht="53.1" customHeight="1" x14ac:dyDescent="0.25">
      <c r="B38" s="114"/>
      <c r="C38" s="112"/>
      <c r="D38" s="112"/>
      <c r="E38" s="112"/>
      <c r="F38" s="112"/>
      <c r="G38" s="112"/>
      <c r="H38" s="112"/>
      <c r="I38" s="112"/>
      <c r="J38" s="112"/>
      <c r="K38" s="112"/>
      <c r="L38" s="113"/>
      <c r="M38" s="115"/>
      <c r="N38" s="116"/>
      <c r="O38" s="116"/>
      <c r="P38" s="116"/>
      <c r="Q38" s="116"/>
      <c r="R38" s="117"/>
    </row>
    <row r="39" spans="2:18" ht="33.75" customHeight="1" x14ac:dyDescent="0.25"/>
    <row r="40" spans="2:18" ht="15.75" hidden="1" customHeight="1" x14ac:dyDescent="0.25"/>
    <row r="41" spans="2:18" ht="15.75" hidden="1" customHeight="1" x14ac:dyDescent="0.25"/>
    <row r="42" spans="2:18" x14ac:dyDescent="0.25"/>
  </sheetData>
  <sheetProtection algorithmName="SHA-512" hashValue="5pHHk+lb5EnlxCUr1FI+WDyzVGBQ7dIt3jAY2MWhZAAAFtIb+OfSn4N4GEhi6/NQ8152KEfaEH7mvdQPj6kEBA==" saltValue="Yq7EkukauEYtJ5xGojkCfA==" spinCount="100000" sheet="1" objects="1" scenarios="1"/>
  <mergeCells count="19">
    <mergeCell ref="M35:R35"/>
    <mergeCell ref="B38:L38"/>
    <mergeCell ref="M38:R38"/>
    <mergeCell ref="B35:L35"/>
    <mergeCell ref="B25:G32"/>
    <mergeCell ref="G2:L2"/>
    <mergeCell ref="G3:L3"/>
    <mergeCell ref="G4:L4"/>
    <mergeCell ref="M2:R2"/>
    <mergeCell ref="M3:R3"/>
    <mergeCell ref="M4:R4"/>
    <mergeCell ref="C17:F18"/>
    <mergeCell ref="C20:F21"/>
    <mergeCell ref="K9:M9"/>
    <mergeCell ref="B6:R6"/>
    <mergeCell ref="O10:O11"/>
    <mergeCell ref="D8:F9"/>
    <mergeCell ref="Q10:Q11"/>
    <mergeCell ref="O9:Q9"/>
  </mergeCells>
  <phoneticPr fontId="3" type="noConversion"/>
  <conditionalFormatting sqref="C20">
    <cfRule type="cellIs" dxfId="7" priority="5" operator="equal">
      <formula>"Udfyld alle felter"</formula>
    </cfRule>
    <cfRule type="cellIs" dxfId="6" priority="11" operator="equal">
      <formula>"Godkendt"</formula>
    </cfRule>
  </conditionalFormatting>
  <conditionalFormatting sqref="K12 M12 K14 K16 K18 K20 K22 K24 K26 K28 K30 M14 M16 M18 M20 M22 M24 M26 M28 M30">
    <cfRule type="expression" dxfId="5" priority="6">
      <formula>K12=""</formula>
    </cfRule>
  </conditionalFormatting>
  <conditionalFormatting sqref="C20">
    <cfRule type="expression" dxfId="4" priority="7">
      <formula>"Ej godkendt"</formula>
    </cfRule>
  </conditionalFormatting>
  <conditionalFormatting sqref="E10">
    <cfRule type="expression" dxfId="3" priority="2">
      <formula>E10=""</formula>
    </cfRule>
  </conditionalFormatting>
  <conditionalFormatting sqref="E12">
    <cfRule type="expression" dxfId="2" priority="3">
      <formula>E12=""</formula>
    </cfRule>
  </conditionalFormatting>
  <dataValidations count="2">
    <dataValidation type="decimal" operator="greaterThan" allowBlank="1" showInputMessage="1" showErrorMessage="1" errorTitle="Må kun være tal" error="Skriv kun tal her. Brug komma som decimalseparator" sqref="M20:N20 K30 K28 M18:N18 M30:N30 K26 K24 M16:N16 M14:N14 K22 K20 M12:N12 M28:N28 K18 K16 M26:N26 K14 K12 M24:N24 E10 E12 M22:N22" xr:uid="{6E2ADCC3-A1E9-43B0-A944-E1E04DE196F4}">
      <formula1>0</formula1>
    </dataValidation>
    <dataValidation operator="greaterThan" allowBlank="1" showInputMessage="1" showErrorMessage="1" errorTitle="Må kun være tal" error="Skriv kun tal her. Brug komma som decimalseparator" sqref="O12:Q12 O28:Q28 O14:Q14 O16:Q16 O18:Q18 O20:Q20 O22:Q22 O24:Q24 O26:Q26 O30:Q30" xr:uid="{6D8522EC-64E5-4FAC-A405-9BA320AC70FE}"/>
  </dataValidations>
  <pageMargins left="0.7" right="0.7" top="0.75" bottom="0.75" header="0.3" footer="0.3"/>
  <pageSetup paperSize="9" scale="72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00000000-000E-0000-0000-000003000000}">
            <xm:f>AND(O12&lt;&gt;"",OR(ABS(O12)&gt;Resultatberegner!$N$3/100))</xm:f>
            <x14:dxf>
              <fill>
                <patternFill>
                  <bgColor rgb="FFFFC7CE"/>
                </patternFill>
              </fill>
            </x14:dxf>
          </x14:cfRule>
          <xm:sqref>O12:O30</xm:sqref>
        </x14:conditionalFormatting>
        <x14:conditionalFormatting xmlns:xm="http://schemas.microsoft.com/office/excel/2006/main">
          <x14:cfRule type="expression" priority="1" id="{6C56CAC6-2673-4224-9E0C-78E201E0B4DB}">
            <xm:f>AND(Q12&lt;&gt;"",OR(ABS(Q12)&gt;Resultatberegner!$P$3/100))</xm:f>
            <x14:dxf>
              <fill>
                <patternFill>
                  <bgColor rgb="FFFFC7CE"/>
                </patternFill>
              </fill>
            </x14:dxf>
          </x14:cfRule>
          <xm:sqref>Q12:Q30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9440A-7BD1-442F-A27D-69A3432A179A}">
  <dimension ref="A1:AG13"/>
  <sheetViews>
    <sheetView workbookViewId="0">
      <selection activeCell="P4" sqref="P4"/>
    </sheetView>
  </sheetViews>
  <sheetFormatPr defaultRowHeight="15" x14ac:dyDescent="0.25"/>
  <cols>
    <col min="1" max="2" width="11" bestFit="1" customWidth="1"/>
    <col min="3" max="3" width="9.85546875" customWidth="1"/>
    <col min="4" max="4" width="9.85546875" bestFit="1" customWidth="1"/>
    <col min="5" max="7" width="9.85546875" customWidth="1"/>
    <col min="8" max="8" width="11.42578125" bestFit="1" customWidth="1"/>
    <col min="10" max="10" width="16.28515625" bestFit="1" customWidth="1"/>
    <col min="12" max="12" width="16.7109375" customWidth="1"/>
    <col min="14" max="14" width="18.7109375" bestFit="1" customWidth="1"/>
    <col min="16" max="16" width="18.85546875" bestFit="1" customWidth="1"/>
  </cols>
  <sheetData>
    <row r="1" spans="1:33" x14ac:dyDescent="0.25">
      <c r="A1" s="130" t="s">
        <v>58</v>
      </c>
      <c r="B1" s="131"/>
      <c r="C1" s="131"/>
      <c r="D1" s="132"/>
      <c r="E1" s="131" t="s">
        <v>56</v>
      </c>
      <c r="F1" s="131"/>
      <c r="G1" s="131"/>
      <c r="H1" s="132"/>
    </row>
    <row r="2" spans="1:33" x14ac:dyDescent="0.25">
      <c r="A2" s="72" t="s">
        <v>42</v>
      </c>
      <c r="B2" s="65" t="s">
        <v>54</v>
      </c>
      <c r="C2" s="66" t="s">
        <v>55</v>
      </c>
      <c r="D2" s="67" t="s">
        <v>19</v>
      </c>
      <c r="E2" s="65" t="s">
        <v>42</v>
      </c>
      <c r="F2" s="65" t="s">
        <v>54</v>
      </c>
      <c r="G2" s="66" t="s">
        <v>55</v>
      </c>
      <c r="H2" s="67" t="s">
        <v>19</v>
      </c>
      <c r="J2" s="69" t="s">
        <v>57</v>
      </c>
      <c r="L2" s="69" t="s">
        <v>43</v>
      </c>
      <c r="N2" s="69" t="s">
        <v>62</v>
      </c>
      <c r="O2" s="3"/>
      <c r="P2" s="69" t="s">
        <v>63</v>
      </c>
    </row>
    <row r="3" spans="1:33" x14ac:dyDescent="0.25">
      <c r="A3" s="59">
        <v>1</v>
      </c>
      <c r="B3" s="3" t="str">
        <f>IF('Kontrol af neddeler'!O12&lt;&gt;"",ABS('Kontrol af neddeler'!O12)&lt;Tolerance_selektion/100,"")</f>
        <v/>
      </c>
      <c r="C3" s="68" t="str">
        <f>IF(B3="","",IF(NOT(B3),A3,""))</f>
        <v/>
      </c>
      <c r="D3" s="60" t="str">
        <f>IF(NOT(AND(B3:B13)),L4,IF(COUNTA('Kontrol af neddeler'!E10:E12)+COUNTA('Kontrol af neddeler'!K12:M30)&lt;&gt;23,L5,L3))</f>
        <v>Udfyld alle felter</v>
      </c>
      <c r="E3" s="3">
        <v>1</v>
      </c>
      <c r="F3" s="3" t="str">
        <f>IF('Kontrol af neddeler'!Q12&lt;&gt;"",ABS('Kontrol af neddeler'!Q12)&lt;Tolerance_deler_lige/100,"")</f>
        <v/>
      </c>
      <c r="G3" s="68" t="str">
        <f>IF(F3="","",IF(NOT(F3),E3,""))</f>
        <v/>
      </c>
      <c r="H3" s="60" t="str">
        <f>IF(NOT(AND(F3:F13)),L4,IF(COUNTA('Kontrol af neddeler'!E10:E12)+COUNTA('Kontrol af neddeler'!K12:M30)&lt;&gt;23,L5,L3))</f>
        <v>Udfyld alle felter</v>
      </c>
      <c r="J3" s="70" t="str">
        <f>IF(OR(D3=L4,H3=L4),L4,IF(OR(D3=L5,H3=L5),L5,L3))</f>
        <v>Udfyld alle felter</v>
      </c>
      <c r="L3" s="71" t="s">
        <v>44</v>
      </c>
      <c r="N3" s="78">
        <v>2</v>
      </c>
      <c r="O3" s="3"/>
      <c r="P3" s="78">
        <v>2</v>
      </c>
    </row>
    <row r="4" spans="1:33" x14ac:dyDescent="0.25">
      <c r="A4" s="59">
        <v>2</v>
      </c>
      <c r="B4" s="3" t="str">
        <f>IF('Kontrol af neddeler'!O14&lt;&gt;"",ABS('Kontrol af neddeler'!O14)&lt;Tolerance_selektion/100,"")</f>
        <v/>
      </c>
      <c r="C4" s="68" t="str">
        <f>IF(B4="",C3,C3&amp;IF(NOT(B4),IF(AND(AND($B$3:B3)=FALSE,AND(B5:$B$13)=TRUE)," og ",IF(AND(AND($B$3:B3)=FALSE,AND(B5:$B$13)=FALSE), ", ","")),"")&amp;IF(NOT(B4),A4,""))</f>
        <v/>
      </c>
      <c r="D4" s="60"/>
      <c r="E4" s="3">
        <v>2</v>
      </c>
      <c r="F4" s="3" t="str">
        <f>IF('Kontrol af neddeler'!Q14&lt;&gt;"",ABS('Kontrol af neddeler'!Q14)&lt;Tolerance_deler_lige/100,"")</f>
        <v/>
      </c>
      <c r="G4" s="68" t="str">
        <f>IF(F4="",G3,G3&amp;IF(NOT(F4),IF(AND(AND($F$3:F3)=FALSE,AND($F5:F$13)=TRUE)," og ",IF(AND(AND($F$3:F3)=FALSE,AND($F5:F$13)=FALSE), ", ","")),"")&amp;IF(NOT(F4),E4,""))</f>
        <v/>
      </c>
      <c r="H4" s="60"/>
      <c r="L4" s="71" t="s">
        <v>46</v>
      </c>
    </row>
    <row r="5" spans="1:33" x14ac:dyDescent="0.25">
      <c r="A5" s="59">
        <v>3</v>
      </c>
      <c r="B5" s="3" t="str">
        <f>IF('Kontrol af neddeler'!O16&lt;&gt;"",ABS('Kontrol af neddeler'!O16)&lt;Tolerance_selektion/100,"")</f>
        <v/>
      </c>
      <c r="C5" s="68" t="str">
        <f>IF(B5="",C4,C4&amp;IF(NOT(B5),IF(AND(AND($B$3:B4)=FALSE,AND(B6:$B$13)=TRUE)," og ",IF(AND(AND($B$3:B4)=FALSE,AND(B6:$B$13)=FALSE), ", ","")),"")&amp;IF(NOT(B5),A5,""))</f>
        <v/>
      </c>
      <c r="D5" s="60"/>
      <c r="E5" s="3">
        <v>3</v>
      </c>
      <c r="F5" s="3" t="str">
        <f>IF('Kontrol af neddeler'!Q16&lt;&gt;"",ABS('Kontrol af neddeler'!Q16)&lt;Tolerance_deler_lige/100,"")</f>
        <v/>
      </c>
      <c r="G5" s="68" t="str">
        <f>IF(F5="",G4,G4&amp;IF(NOT(F5),IF(AND(AND($F$3:F4)=FALSE,AND($F6:F$13)=TRUE)," og ",IF(AND(AND($F$3:F4)=FALSE,AND($F6:F$13)=FALSE), ", ","")),"")&amp;IF(NOT(F5),E5,""))</f>
        <v/>
      </c>
      <c r="H5" s="60"/>
      <c r="L5" s="70" t="s">
        <v>45</v>
      </c>
    </row>
    <row r="6" spans="1:33" x14ac:dyDescent="0.25">
      <c r="A6" s="59">
        <v>4</v>
      </c>
      <c r="B6" s="3" t="str">
        <f>IF('Kontrol af neddeler'!O18&lt;&gt;"",ABS('Kontrol af neddeler'!O18)&lt;Tolerance_selektion/100,"")</f>
        <v/>
      </c>
      <c r="C6" s="68" t="str">
        <f>IF(B6="",C5,C5&amp;IF(NOT(B6),IF(AND(AND($B$3:B5)=FALSE,AND(B7:$B$13)=TRUE)," og ",IF(AND(AND($B$3:B5)=FALSE,AND(B7:$B$13)=FALSE), ", ","")),"")&amp;IF(NOT(B6),A6,""))</f>
        <v/>
      </c>
      <c r="D6" s="60"/>
      <c r="E6" s="3">
        <v>4</v>
      </c>
      <c r="F6" s="3" t="str">
        <f>IF('Kontrol af neddeler'!Q18&lt;&gt;"",ABS('Kontrol af neddeler'!Q18)&lt;Tolerance_deler_lige/100,"")</f>
        <v/>
      </c>
      <c r="G6" s="68" t="str">
        <f>IF(F6="",G5,G5&amp;IF(NOT(F6),IF(AND(AND($F$3:F5)=FALSE,AND($F7:F$13)=TRUE)," og ",IF(AND(AND($F$3:F5)=FALSE,AND($F7:F$13)=FALSE), ", ","")),"")&amp;IF(NOT(F6),E6,""))</f>
        <v/>
      </c>
      <c r="H6" s="60"/>
    </row>
    <row r="7" spans="1:33" x14ac:dyDescent="0.25">
      <c r="A7" s="59">
        <v>5</v>
      </c>
      <c r="B7" s="3" t="str">
        <f>IF('Kontrol af neddeler'!O20&lt;&gt;"",ABS('Kontrol af neddeler'!O20)&lt;Tolerance_selektion/100,"")</f>
        <v/>
      </c>
      <c r="C7" s="68" t="str">
        <f>IF(B7="",C6,C6&amp;IF(NOT(B7),IF(AND(AND($B$3:B6)=FALSE,AND(B8:$B$13)=TRUE)," og ",IF(AND(AND($B$3:B6)=FALSE,AND(B8:$B$13)=FALSE), ", ","")),"")&amp;IF(NOT(B7),A7,""))</f>
        <v/>
      </c>
      <c r="D7" s="60"/>
      <c r="E7" s="3">
        <v>5</v>
      </c>
      <c r="F7" s="3" t="str">
        <f>IF('Kontrol af neddeler'!Q20&lt;&gt;"",ABS('Kontrol af neddeler'!Q20)&lt;Tolerance_deler_lige/100,"")</f>
        <v/>
      </c>
      <c r="G7" s="68" t="str">
        <f>IF(F7="",G6,G6&amp;IF(NOT(F7),IF(AND(AND($F$3:F6)=FALSE,AND($F8:F$13)=TRUE)," og ",IF(AND(AND($F$3:F6)=FALSE,AND($F8:F$13)=FALSE), ", ","")),"")&amp;IF(NOT(F7),E7,""))</f>
        <v/>
      </c>
      <c r="H7" s="60"/>
      <c r="L7" s="76" t="s">
        <v>59</v>
      </c>
      <c r="M7" s="57"/>
      <c r="N7" s="57"/>
      <c r="O7" s="57"/>
      <c r="P7" s="57"/>
      <c r="Q7" s="57"/>
      <c r="R7" s="58"/>
      <c r="S7" s="3"/>
      <c r="T7" s="3"/>
    </row>
    <row r="8" spans="1:33" x14ac:dyDescent="0.25">
      <c r="A8" s="59">
        <v>6</v>
      </c>
      <c r="B8" s="3" t="str">
        <f>IF('Kontrol af neddeler'!O22&lt;&gt;"",ABS('Kontrol af neddeler'!O22)&lt;Tolerance_selektion/100,"")</f>
        <v/>
      </c>
      <c r="C8" s="68" t="str">
        <f>IF(B8="",C7,C7&amp;IF(NOT(B8),IF(AND(AND($B$3:B7)=FALSE,AND(B9:$B$13)=TRUE)," og ",IF(AND(AND($B$3:B7)=FALSE,AND(B9:$B$13)=FALSE), ", ","")),"")&amp;IF(NOT(B8),A8,""))</f>
        <v/>
      </c>
      <c r="D8" s="60"/>
      <c r="E8" s="3">
        <v>6</v>
      </c>
      <c r="F8" s="3" t="str">
        <f>IF('Kontrol af neddeler'!Q22&lt;&gt;"",ABS('Kontrol af neddeler'!Q22)&lt;Tolerance_deler_lige/100,"")</f>
        <v/>
      </c>
      <c r="G8" s="68" t="str">
        <f>IF(F8="",G7,G7&amp;IF(NOT(F8),IF(AND(AND($F$3:F7)=FALSE,AND($F9:F$13)=TRUE)," og ",IF(AND(AND($F$3:F7)=FALSE,AND($F9:F$13)=FALSE), ", ","")),"")&amp;IF(NOT(F8),E8,""))</f>
        <v/>
      </c>
      <c r="H8" s="60"/>
      <c r="L8" s="59" t="str">
        <f>"Gentagelse "&amp;C12&amp;" overholder ikke tolerancen for selektion. "</f>
        <v xml:space="preserve">Gentagelse  overholder ikke tolerancen for selektion. </v>
      </c>
      <c r="M8" s="3"/>
      <c r="N8" s="3"/>
      <c r="O8" s="3"/>
      <c r="P8" s="3"/>
      <c r="Q8" s="3"/>
      <c r="R8" s="60"/>
      <c r="S8" s="3"/>
      <c r="T8" s="3"/>
    </row>
    <row r="9" spans="1:33" x14ac:dyDescent="0.25">
      <c r="A9" s="59">
        <v>7</v>
      </c>
      <c r="B9" s="3" t="str">
        <f>IF('Kontrol af neddeler'!O24&lt;&gt;"",ABS('Kontrol af neddeler'!O24)&lt;Tolerance_selektion/100,"")</f>
        <v/>
      </c>
      <c r="C9" s="68" t="str">
        <f>IF(B9="",C8,C8&amp;IF(NOT(B9),IF(AND(AND($B$3:B8)=FALSE,AND(B10:$B$13)=TRUE)," og ",IF(AND(AND($B$3:B8)=FALSE,AND(B10:$B$13)=FALSE), ", ","")),"")&amp;IF(NOT(B9),A9,""))</f>
        <v/>
      </c>
      <c r="D9" s="60"/>
      <c r="E9" s="3">
        <v>7</v>
      </c>
      <c r="F9" s="3" t="str">
        <f>IF('Kontrol af neddeler'!Q24&lt;&gt;"",ABS('Kontrol af neddeler'!Q24)&lt;Tolerance_deler_lige/100,"")</f>
        <v/>
      </c>
      <c r="G9" s="68" t="str">
        <f>IF(F9="",G8,G8&amp;IF(NOT(F9),IF(AND(AND($F$3:F8)=FALSE,AND($F10:F$13)=TRUE)," og ",IF(AND(AND($F$3:F8)=FALSE,AND($F10:F$13)=FALSE), ", ","")),"")&amp;IF(NOT(F9),E9,""))</f>
        <v/>
      </c>
      <c r="H9" s="60"/>
      <c r="L9" s="59" t="str">
        <f>"Gentagelse "&amp;G12&amp;" overholder ikke tolerancen for at dele lige. "</f>
        <v xml:space="preserve">Gentagelse  overholder ikke tolerancen for at dele lige. </v>
      </c>
      <c r="M9" s="3"/>
      <c r="N9" s="3"/>
      <c r="O9" s="3"/>
      <c r="P9" s="3"/>
      <c r="Q9" s="3"/>
      <c r="R9" s="60"/>
      <c r="S9" s="3"/>
      <c r="T9" s="3"/>
    </row>
    <row r="10" spans="1:33" x14ac:dyDescent="0.25">
      <c r="A10" s="59">
        <v>8</v>
      </c>
      <c r="B10" s="3" t="str">
        <f>IF('Kontrol af neddeler'!O26&lt;&gt;"",ABS('Kontrol af neddeler'!O26)&lt;Tolerance_selektion/100,"")</f>
        <v/>
      </c>
      <c r="C10" s="68" t="str">
        <f>IF(B10="",C9,C9&amp;IF(NOT(B10),IF(AND(AND($B$3:B9)=FALSE,AND(B11:$B$13)=TRUE)," og ",IF(AND(AND($B$3:B9)=FALSE,AND(B11:$B$13)=FALSE), ", ","")),"")&amp;IF(NOT(B10),A10,""))</f>
        <v/>
      </c>
      <c r="D10" s="60"/>
      <c r="E10" s="3">
        <v>8</v>
      </c>
      <c r="F10" s="3" t="str">
        <f>IF('Kontrol af neddeler'!Q26&lt;&gt;"",ABS('Kontrol af neddeler'!Q26)&lt;Tolerance_deler_lige/100,"")</f>
        <v/>
      </c>
      <c r="G10" s="68" t="str">
        <f>IF(F10="",G9,G9&amp;IF(NOT(F10),IF(AND(AND($F$3:F9)=FALSE,AND($F11:F$13)=TRUE)," og ",IF(AND(AND($F$3:F9)=FALSE,AND($F11:F$13)=FALSE), ", ","")),"")&amp;IF(NOT(F10),E10,""))</f>
        <v/>
      </c>
      <c r="H10" s="60"/>
      <c r="L10" s="61" t="s">
        <v>61</v>
      </c>
      <c r="M10" s="52"/>
      <c r="N10" s="52"/>
      <c r="O10" s="52"/>
      <c r="P10" s="52"/>
      <c r="Q10" s="52"/>
      <c r="R10" s="62"/>
      <c r="S10" s="3"/>
      <c r="T10" s="3"/>
    </row>
    <row r="11" spans="1:33" x14ac:dyDescent="0.25">
      <c r="A11" s="59">
        <v>9</v>
      </c>
      <c r="B11" s="3" t="str">
        <f>IF('Kontrol af neddeler'!O28&lt;&gt;"",ABS('Kontrol af neddeler'!O28)&lt;Tolerance_selektion/100,"")</f>
        <v/>
      </c>
      <c r="C11" s="68" t="str">
        <f>IF(B11="",C10,C10&amp;IF(NOT(B11),IF(AND(AND($B$3:B10)=FALSE,AND(B12:$B$13)=TRUE)," og ",IF(AND(AND($B$3:B10)=FALSE,AND(B12:$B$13)=FALSE), ", ","")),"")&amp;IF(NOT(B11),A11,""))</f>
        <v/>
      </c>
      <c r="D11" s="60"/>
      <c r="E11" s="3">
        <v>9</v>
      </c>
      <c r="F11" s="3" t="str">
        <f>IF('Kontrol af neddeler'!Q28&lt;&gt;"",ABS('Kontrol af neddeler'!Q28)&lt;Tolerance_deler_lige/100,"")</f>
        <v/>
      </c>
      <c r="G11" s="68" t="str">
        <f>IF(F11="",G10,G10&amp;IF(NOT(F11),IF(AND(AND($F$3:F10)=FALSE,AND($F12:F$13)=TRUE)," og ",IF(AND(AND($F$3:F10)=FALSE,AND($F12:F$13)=FALSE), ", ","")),"")&amp;IF(NOT(F11),E11,""))</f>
        <v/>
      </c>
      <c r="H11" s="60"/>
    </row>
    <row r="12" spans="1:33" x14ac:dyDescent="0.25">
      <c r="A12" s="59">
        <v>10</v>
      </c>
      <c r="B12" s="3" t="str">
        <f>IF('Kontrol af neddeler'!O30&lt;&gt;"",ABS('Kontrol af neddeler'!O30)&lt;Tolerance_selektion/100,"")</f>
        <v/>
      </c>
      <c r="C12" s="68" t="str">
        <f>IF(B12="",C11,C11&amp;IF(NOT(B12),IF(AND(AND($B$3:B11)=FALSE,AND(B13:$B$13)=TRUE)," og ",IF(AND(AND($B$3:B11)=FALSE,AND(B13:$B$13)=FALSE), ", ","")),"")&amp;IF(NOT(B12),A12,""))</f>
        <v/>
      </c>
      <c r="D12" s="60"/>
      <c r="E12" s="3">
        <v>10</v>
      </c>
      <c r="F12" s="3" t="str">
        <f>IF('Kontrol af neddeler'!Q30&lt;&gt;"",ABS('Kontrol af neddeler'!Q30)&lt;Tolerance_deler_lige/100,"")</f>
        <v/>
      </c>
      <c r="G12" s="68" t="str">
        <f>IF(F12="",G11,G11&amp;IF(NOT(F12),IF(AND(AND($F$3:F11)=FALSE,AND($F13:F$13)=TRUE)," og ",IF(AND(AND($F$3:F11)=FALSE,AND($F13:F$13)=FALSE), ", ","")),"")&amp;IF(NOT(F12),E12,""))</f>
        <v/>
      </c>
      <c r="H12" s="60"/>
      <c r="L12" s="76" t="s">
        <v>60</v>
      </c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8"/>
      <c r="AF12" s="3"/>
      <c r="AG12" s="3"/>
    </row>
    <row r="13" spans="1:33" x14ac:dyDescent="0.25">
      <c r="A13" s="73" t="s">
        <v>55</v>
      </c>
      <c r="B13" s="74" t="b">
        <v>1</v>
      </c>
      <c r="C13" s="74"/>
      <c r="D13" s="62"/>
      <c r="E13" s="75" t="s">
        <v>55</v>
      </c>
      <c r="F13" s="74" t="b">
        <v>1</v>
      </c>
      <c r="G13" s="74"/>
      <c r="H13" s="62"/>
      <c r="L13" s="61" t="str">
        <f>IF(D3=L4,CHAR(149)&amp;" "&amp;L8&amp;CHAR(10),"")&amp;IF(H3=L4,CHAR(149)&amp;" "&amp;L9&amp;CHAR(10),"")&amp;IF(J3=L4,CHAR(149)&amp;" "&amp;L10,"")</f>
        <v/>
      </c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62"/>
      <c r="AF13" s="3"/>
      <c r="AG13" s="3"/>
    </row>
  </sheetData>
  <mergeCells count="2">
    <mergeCell ref="A1:D1"/>
    <mergeCell ref="E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6</vt:i4>
      </vt:variant>
    </vt:vector>
  </HeadingPairs>
  <TitlesOfParts>
    <vt:vector size="9" baseType="lpstr">
      <vt:lpstr>Procedure</vt:lpstr>
      <vt:lpstr>Kontrol af neddeler</vt:lpstr>
      <vt:lpstr>Resultatberegner</vt:lpstr>
      <vt:lpstr>Forklaring</vt:lpstr>
      <vt:lpstr>Tolerance</vt:lpstr>
      <vt:lpstr>Tolerance_deler_lige</vt:lpstr>
      <vt:lpstr>Tolerance_selektion</vt:lpstr>
      <vt:lpstr>'Kontrol af neddeler'!Udskriftsområde</vt:lpstr>
      <vt:lpstr>Vurdering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Himmelboe</dc:creator>
  <cp:lastModifiedBy>Martin Himmelboe</cp:lastModifiedBy>
  <cp:lastPrinted>2021-11-26T07:48:29Z</cp:lastPrinted>
  <dcterms:created xsi:type="dcterms:W3CDTF">2021-01-21T11:25:16Z</dcterms:created>
  <dcterms:modified xsi:type="dcterms:W3CDTF">2022-02-17T07:11:22Z</dcterms:modified>
</cp:coreProperties>
</file>